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BC1E559F-0CB7-4A01-881C-FB55A7B67BBA}" xr6:coauthVersionLast="47" xr6:coauthVersionMax="47" xr10:uidLastSave="{00000000-0000-0000-0000-000000000000}"/>
  <bookViews>
    <workbookView xWindow="1425" yWindow="1425" windowWidth="24675" windowHeight="13080" xr2:uid="{00000000-000D-0000-FFFF-FFFF00000000}"/>
  </bookViews>
  <sheets>
    <sheet name="2021" sheetId="10" r:id="rId1"/>
    <sheet name="202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1" l="1"/>
  <c r="K29" i="11" s="1"/>
  <c r="L29" i="11" s="1"/>
  <c r="N29" i="11" s="1"/>
  <c r="F28" i="11"/>
  <c r="K28" i="11" s="1"/>
  <c r="L28" i="11" s="1"/>
  <c r="N28" i="11" s="1"/>
  <c r="F27" i="11"/>
  <c r="K27" i="11" s="1"/>
  <c r="L27" i="11" s="1"/>
  <c r="N27" i="11" s="1"/>
  <c r="H26" i="11"/>
  <c r="F25" i="11"/>
  <c r="K25" i="11" s="1"/>
  <c r="L25" i="11" s="1"/>
  <c r="N25" i="11" s="1"/>
  <c r="H24" i="11"/>
  <c r="F23" i="11"/>
  <c r="K23" i="11" s="1"/>
  <c r="L23" i="11" s="1"/>
  <c r="N23" i="11" s="1"/>
  <c r="F22" i="11"/>
  <c r="K22" i="11" s="1"/>
  <c r="L22" i="11" s="1"/>
  <c r="N22" i="11" s="1"/>
  <c r="F20" i="11"/>
  <c r="K20" i="11" s="1"/>
  <c r="L20" i="11" s="1"/>
  <c r="N20" i="11" s="1"/>
  <c r="F17" i="11"/>
  <c r="K17" i="11" s="1"/>
  <c r="L17" i="11" s="1"/>
  <c r="N17" i="11" s="1"/>
  <c r="F14" i="11"/>
  <c r="K14" i="11" s="1"/>
  <c r="L14" i="11" s="1"/>
  <c r="N14" i="11" s="1"/>
  <c r="F11" i="11"/>
  <c r="K11" i="11" s="1"/>
  <c r="L11" i="11" s="1"/>
  <c r="N11" i="11" s="1"/>
  <c r="F8" i="11"/>
  <c r="K8" i="11" s="1"/>
  <c r="L8" i="11" s="1"/>
  <c r="N8" i="11" s="1"/>
  <c r="F5" i="11"/>
  <c r="K5" i="11" s="1"/>
  <c r="L5" i="11" s="1"/>
  <c r="N5" i="11" s="1"/>
  <c r="K22" i="10"/>
  <c r="K8" i="10"/>
  <c r="F32" i="10"/>
  <c r="K32" i="10" s="1"/>
  <c r="L32" i="10" s="1"/>
  <c r="N32" i="10" s="1"/>
  <c r="F33" i="10"/>
  <c r="K33" i="10" s="1"/>
  <c r="L33" i="10" s="1"/>
  <c r="N33" i="10" s="1"/>
  <c r="F31" i="10"/>
  <c r="K31" i="10" s="1"/>
  <c r="L31" i="10" s="1"/>
  <c r="N31" i="10" s="1"/>
  <c r="F30" i="10"/>
  <c r="K30" i="10" s="1"/>
  <c r="L30" i="10" s="1"/>
  <c r="N30" i="10" s="1"/>
  <c r="F29" i="10"/>
  <c r="K29" i="10" s="1"/>
  <c r="F28" i="10"/>
  <c r="K28" i="10" s="1"/>
  <c r="F27" i="10"/>
  <c r="K27" i="10" s="1"/>
  <c r="F25" i="10"/>
  <c r="K25" i="10" s="1"/>
  <c r="F23" i="10"/>
  <c r="K23" i="10" s="1"/>
  <c r="F22" i="10"/>
  <c r="F20" i="10"/>
  <c r="K20" i="10" s="1"/>
  <c r="F17" i="10"/>
  <c r="K17" i="10" s="1"/>
  <c r="F14" i="10"/>
  <c r="K14" i="10" s="1"/>
  <c r="F11" i="10"/>
  <c r="K11" i="10" s="1"/>
  <c r="F8" i="10"/>
  <c r="F5" i="10"/>
  <c r="K5" i="10" s="1"/>
  <c r="H26" i="10"/>
  <c r="H24" i="10"/>
  <c r="L29" i="10" l="1"/>
  <c r="N29" i="10" s="1"/>
  <c r="L28" i="10"/>
  <c r="N28" i="10" s="1"/>
  <c r="L27" i="10"/>
  <c r="N27" i="10" s="1"/>
  <c r="L25" i="10"/>
  <c r="N25" i="10" s="1"/>
  <c r="L23" i="10"/>
  <c r="N23" i="10" s="1"/>
  <c r="L22" i="10"/>
  <c r="N22" i="10" s="1"/>
  <c r="L20" i="10"/>
  <c r="N20" i="10" s="1"/>
  <c r="L17" i="10"/>
  <c r="N17" i="10" s="1"/>
  <c r="L14" i="10"/>
  <c r="N14" i="10" s="1"/>
  <c r="L11" i="10"/>
  <c r="N11" i="10" s="1"/>
  <c r="L8" i="10"/>
  <c r="N8" i="10" s="1"/>
  <c r="L5" i="10"/>
  <c r="N5" i="10" s="1"/>
</calcChain>
</file>

<file path=xl/sharedStrings.xml><?xml version="1.0" encoding="utf-8"?>
<sst xmlns="http://schemas.openxmlformats.org/spreadsheetml/2006/main" count="98" uniqueCount="59">
  <si>
    <t>GABBIA</t>
  </si>
  <si>
    <t>data</t>
  </si>
  <si>
    <t>n.ro pesci</t>
  </si>
  <si>
    <t>biomassa (kg)</t>
  </si>
  <si>
    <t>%</t>
  </si>
  <si>
    <t>A</t>
  </si>
  <si>
    <t>B</t>
  </si>
  <si>
    <t>C</t>
  </si>
  <si>
    <t>D</t>
  </si>
  <si>
    <t>F</t>
  </si>
  <si>
    <t>G</t>
  </si>
  <si>
    <t>H</t>
  </si>
  <si>
    <t>I</t>
  </si>
  <si>
    <t>L</t>
  </si>
  <si>
    <t>M</t>
  </si>
  <si>
    <t>lotto interno</t>
  </si>
  <si>
    <t>UNEXPLAINED LOSS (indicator 3.3.4 b)</t>
  </si>
  <si>
    <t>SEMINA (Stocking count)</t>
  </si>
  <si>
    <t>MORTALITA (mortality count)</t>
  </si>
  <si>
    <t>FUGHE REGISTRATE (known escapes)</t>
  </si>
  <si>
    <t>J</t>
  </si>
  <si>
    <t>taglia media alla pesca</t>
  </si>
  <si>
    <t>REQUISITO (requirement)</t>
  </si>
  <si>
    <t>N</t>
  </si>
  <si>
    <t>K</t>
  </si>
  <si>
    <t>OK or NO</t>
  </si>
  <si>
    <t>S15</t>
  </si>
  <si>
    <t>S14</t>
  </si>
  <si>
    <t>S13</t>
  </si>
  <si>
    <t>fine</t>
  </si>
  <si>
    <t>PERDITE INSPIEGABILI (=D-G-I-J) (unexplained loss)</t>
  </si>
  <si>
    <t>O</t>
  </si>
  <si>
    <t>N15</t>
  </si>
  <si>
    <t>N09</t>
  </si>
  <si>
    <t>N10</t>
  </si>
  <si>
    <t>N13</t>
  </si>
  <si>
    <t>N12</t>
  </si>
  <si>
    <t>N06</t>
  </si>
  <si>
    <t>S03</t>
  </si>
  <si>
    <t>S04</t>
  </si>
  <si>
    <t>S11</t>
  </si>
  <si>
    <t>S05</t>
  </si>
  <si>
    <t>S06</t>
  </si>
  <si>
    <t>S10</t>
  </si>
  <si>
    <t>S09</t>
  </si>
  <si>
    <t>anno 2021</t>
  </si>
  <si>
    <t>anno 2022</t>
  </si>
  <si>
    <t>S08</t>
  </si>
  <si>
    <t>N02</t>
  </si>
  <si>
    <t>N07</t>
  </si>
  <si>
    <t>N08</t>
  </si>
  <si>
    <t>N03</t>
  </si>
  <si>
    <t>N04</t>
  </si>
  <si>
    <t>S12</t>
  </si>
  <si>
    <t>N11</t>
  </si>
  <si>
    <t>S01</t>
  </si>
  <si>
    <t>S02</t>
  </si>
  <si>
    <t>N01</t>
  </si>
  <si>
    <t>S07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</si>
</sst>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20212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quotePrefix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4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0" fontId="1" fillId="4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8" borderId="2" xfId="0" applyNumberForma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1" fillId="4" borderId="15" xfId="0" applyNumberFormat="1" applyFont="1" applyFill="1" applyBorder="1" applyAlignment="1">
      <alignment horizontal="center" vertical="center"/>
    </xf>
    <xf numFmtId="10" fontId="1" fillId="4" borderId="16" xfId="0" applyNumberFormat="1" applyFont="1" applyFill="1" applyBorder="1" applyAlignment="1">
      <alignment horizontal="center" vertical="center"/>
    </xf>
    <xf numFmtId="10" fontId="1" fillId="4" borderId="13" xfId="0" applyNumberFormat="1" applyFont="1" applyFill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10" fontId="1" fillId="4" borderId="20" xfId="0" applyNumberFormat="1" applyFont="1" applyFill="1" applyBorder="1" applyAlignment="1">
      <alignment horizontal="center" vertical="center"/>
    </xf>
    <xf numFmtId="10" fontId="1" fillId="4" borderId="23" xfId="0" applyNumberFormat="1" applyFont="1" applyFill="1" applyBorder="1" applyAlignment="1">
      <alignment horizontal="center" vertical="center"/>
    </xf>
    <xf numFmtId="10" fontId="1" fillId="4" borderId="21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0" fillId="5" borderId="16" xfId="0" applyNumberFormat="1" applyFill="1" applyBorder="1" applyAlignment="1">
      <alignment horizontal="center" vertical="center"/>
    </xf>
    <xf numFmtId="3" fontId="0" fillId="5" borderId="13" xfId="0" applyNumberFormat="1" applyFill="1" applyBorder="1" applyAlignment="1">
      <alignment horizontal="center" vertical="center"/>
    </xf>
    <xf numFmtId="3" fontId="0" fillId="7" borderId="15" xfId="0" applyNumberFormat="1" applyFill="1" applyBorder="1" applyAlignment="1">
      <alignment horizontal="center" vertical="center"/>
    </xf>
    <xf numFmtId="3" fontId="0" fillId="7" borderId="16" xfId="0" applyNumberFormat="1" applyFill="1" applyBorder="1" applyAlignment="1">
      <alignment horizontal="center" vertical="center"/>
    </xf>
    <xf numFmtId="3" fontId="0" fillId="7" borderId="13" xfId="0" applyNumberFormat="1" applyFill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3" fontId="0" fillId="8" borderId="15" xfId="0" applyNumberFormat="1" applyFill="1" applyBorder="1" applyAlignment="1">
      <alignment horizontal="center" vertical="center"/>
    </xf>
    <xf numFmtId="3" fontId="0" fillId="8" borderId="16" xfId="0" applyNumberFormat="1" applyFill="1" applyBorder="1" applyAlignment="1">
      <alignment horizontal="center" vertical="center"/>
    </xf>
    <xf numFmtId="3" fontId="0" fillId="8" borderId="13" xfId="0" applyNumberForma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3" fontId="1" fillId="6" borderId="16" xfId="0" applyNumberFormat="1" applyFont="1" applyFill="1" applyBorder="1" applyAlignment="1">
      <alignment horizontal="center" vertical="center"/>
    </xf>
    <xf numFmtId="3" fontId="1" fillId="6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8">
    <dxf>
      <fill>
        <patternFill>
          <bgColor rgb="FF00B050"/>
        </patternFill>
      </fill>
    </dxf>
    <dxf>
      <font>
        <b/>
        <i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74" zoomScaleNormal="74" workbookViewId="0">
      <selection activeCell="S30" sqref="S30"/>
    </sheetView>
  </sheetViews>
  <sheetFormatPr defaultRowHeight="15" x14ac:dyDescent="0.25"/>
  <cols>
    <col min="2" max="2" width="15.7109375" bestFit="1" customWidth="1"/>
    <col min="3" max="3" width="15.42578125" customWidth="1"/>
    <col min="5" max="5" width="15.28515625" customWidth="1"/>
    <col min="6" max="6" width="12.140625" customWidth="1"/>
    <col min="7" max="7" width="13.28515625" bestFit="1" customWidth="1"/>
    <col min="8" max="8" width="15.28515625" customWidth="1"/>
    <col min="9" max="9" width="18.85546875" customWidth="1"/>
    <col min="10" max="10" width="15.5703125" customWidth="1"/>
    <col min="11" max="11" width="20.85546875" customWidth="1"/>
    <col min="12" max="12" width="12.85546875" customWidth="1"/>
    <col min="13" max="13" width="14.5703125" customWidth="1"/>
    <col min="14" max="14" width="10.5703125" customWidth="1"/>
  </cols>
  <sheetData>
    <row r="1" spans="1:14" s="12" customFormat="1" ht="19.5" thickBot="1" x14ac:dyDescent="0.35">
      <c r="A1" s="48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45</v>
      </c>
      <c r="N1" s="51"/>
    </row>
    <row r="2" spans="1:14" x14ac:dyDescent="0.25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20</v>
      </c>
      <c r="J2" s="5" t="s">
        <v>24</v>
      </c>
      <c r="K2" s="5" t="s">
        <v>13</v>
      </c>
      <c r="L2" s="5" t="s">
        <v>14</v>
      </c>
      <c r="M2" s="5" t="s">
        <v>23</v>
      </c>
      <c r="N2" s="6" t="s">
        <v>31</v>
      </c>
    </row>
    <row r="3" spans="1:14" ht="60" x14ac:dyDescent="0.25">
      <c r="A3" s="52" t="s">
        <v>0</v>
      </c>
      <c r="B3" s="53" t="s">
        <v>17</v>
      </c>
      <c r="C3" s="53"/>
      <c r="D3" s="53"/>
      <c r="E3" s="54"/>
      <c r="F3" s="54"/>
      <c r="G3" s="54"/>
      <c r="H3" s="55"/>
      <c r="I3" s="11" t="s">
        <v>18</v>
      </c>
      <c r="J3" s="13" t="s">
        <v>19</v>
      </c>
      <c r="K3" s="56" t="s">
        <v>30</v>
      </c>
      <c r="L3" s="56"/>
      <c r="M3" s="57" t="s">
        <v>22</v>
      </c>
      <c r="N3" s="58"/>
    </row>
    <row r="4" spans="1:14" ht="35.1" customHeight="1" thickBot="1" x14ac:dyDescent="0.3">
      <c r="A4" s="52"/>
      <c r="B4" s="19" t="s">
        <v>15</v>
      </c>
      <c r="C4" s="19" t="s">
        <v>1</v>
      </c>
      <c r="D4" s="19" t="s">
        <v>2</v>
      </c>
      <c r="E4" s="19" t="s">
        <v>29</v>
      </c>
      <c r="F4" s="19" t="s">
        <v>2</v>
      </c>
      <c r="G4" s="19" t="s">
        <v>3</v>
      </c>
      <c r="H4" s="14" t="s">
        <v>21</v>
      </c>
      <c r="I4" s="19" t="s">
        <v>2</v>
      </c>
      <c r="J4" s="19" t="s">
        <v>2</v>
      </c>
      <c r="K4" s="1" t="s">
        <v>2</v>
      </c>
      <c r="L4" s="19" t="s">
        <v>4</v>
      </c>
      <c r="M4" s="16" t="s">
        <v>4</v>
      </c>
      <c r="N4" s="17" t="s">
        <v>25</v>
      </c>
    </row>
    <row r="5" spans="1:14" x14ac:dyDescent="0.25">
      <c r="A5" s="68" t="s">
        <v>32</v>
      </c>
      <c r="B5" s="71">
        <v>163</v>
      </c>
      <c r="C5" s="74">
        <v>43567</v>
      </c>
      <c r="D5" s="77">
        <v>350000</v>
      </c>
      <c r="E5" s="74">
        <v>44234</v>
      </c>
      <c r="F5" s="80">
        <f>G5/H5*1000</f>
        <v>304920.60561299848</v>
      </c>
      <c r="G5" s="80">
        <v>165145</v>
      </c>
      <c r="H5" s="83">
        <v>541.6</v>
      </c>
      <c r="I5" s="86">
        <v>38939</v>
      </c>
      <c r="J5" s="89">
        <v>0</v>
      </c>
      <c r="K5" s="92">
        <f>D5-F5-I5</f>
        <v>6140.394387001521</v>
      </c>
      <c r="L5" s="59">
        <f>K5/D5</f>
        <v>1.7543983962861488E-2</v>
      </c>
      <c r="M5" s="62">
        <v>0.02</v>
      </c>
      <c r="N5" s="65" t="str">
        <f>IF(L5&lt;$M$5,"OK","NO")</f>
        <v>OK</v>
      </c>
    </row>
    <row r="6" spans="1:14" x14ac:dyDescent="0.25">
      <c r="A6" s="69"/>
      <c r="B6" s="72"/>
      <c r="C6" s="75"/>
      <c r="D6" s="78"/>
      <c r="E6" s="75"/>
      <c r="F6" s="81"/>
      <c r="G6" s="81"/>
      <c r="H6" s="84"/>
      <c r="I6" s="87"/>
      <c r="J6" s="90"/>
      <c r="K6" s="93"/>
      <c r="L6" s="60"/>
      <c r="M6" s="63"/>
      <c r="N6" s="66"/>
    </row>
    <row r="7" spans="1:14" ht="15.75" thickBot="1" x14ac:dyDescent="0.3">
      <c r="A7" s="70"/>
      <c r="B7" s="73"/>
      <c r="C7" s="76"/>
      <c r="D7" s="79"/>
      <c r="E7" s="76"/>
      <c r="F7" s="82"/>
      <c r="G7" s="82"/>
      <c r="H7" s="85"/>
      <c r="I7" s="88"/>
      <c r="J7" s="91"/>
      <c r="K7" s="94"/>
      <c r="L7" s="61"/>
      <c r="M7" s="63"/>
      <c r="N7" s="67"/>
    </row>
    <row r="8" spans="1:14" x14ac:dyDescent="0.25">
      <c r="A8" s="68" t="s">
        <v>33</v>
      </c>
      <c r="B8" s="71">
        <v>161</v>
      </c>
      <c r="C8" s="74">
        <v>43567</v>
      </c>
      <c r="D8" s="77">
        <v>350000</v>
      </c>
      <c r="E8" s="74">
        <v>44246</v>
      </c>
      <c r="F8" s="80">
        <f>G8/H8*1000</f>
        <v>307869.8553948832</v>
      </c>
      <c r="G8" s="80">
        <v>166065</v>
      </c>
      <c r="H8" s="83">
        <v>539.4</v>
      </c>
      <c r="I8" s="86">
        <v>39171</v>
      </c>
      <c r="J8" s="89">
        <v>0</v>
      </c>
      <c r="K8" s="92">
        <f>D8-F8-I8</f>
        <v>2959.1446051168023</v>
      </c>
      <c r="L8" s="59">
        <f>K8/D8</f>
        <v>8.4546988717622926E-3</v>
      </c>
      <c r="M8" s="63"/>
      <c r="N8" s="65" t="str">
        <f>IF(L8&lt;$M$5,"OK","NO")</f>
        <v>OK</v>
      </c>
    </row>
    <row r="9" spans="1:14" x14ac:dyDescent="0.25">
      <c r="A9" s="69"/>
      <c r="B9" s="72"/>
      <c r="C9" s="75"/>
      <c r="D9" s="78"/>
      <c r="E9" s="75"/>
      <c r="F9" s="81"/>
      <c r="G9" s="81"/>
      <c r="H9" s="84"/>
      <c r="I9" s="87"/>
      <c r="J9" s="90"/>
      <c r="K9" s="93"/>
      <c r="L9" s="60"/>
      <c r="M9" s="63"/>
      <c r="N9" s="66"/>
    </row>
    <row r="10" spans="1:14" ht="15.75" thickBot="1" x14ac:dyDescent="0.3">
      <c r="A10" s="70"/>
      <c r="B10" s="73"/>
      <c r="C10" s="76"/>
      <c r="D10" s="79"/>
      <c r="E10" s="76"/>
      <c r="F10" s="82"/>
      <c r="G10" s="82"/>
      <c r="H10" s="85"/>
      <c r="I10" s="88"/>
      <c r="J10" s="91"/>
      <c r="K10" s="94"/>
      <c r="L10" s="61"/>
      <c r="M10" s="63"/>
      <c r="N10" s="67"/>
    </row>
    <row r="11" spans="1:14" x14ac:dyDescent="0.25">
      <c r="A11" s="68" t="s">
        <v>34</v>
      </c>
      <c r="B11" s="71">
        <v>162</v>
      </c>
      <c r="C11" s="74">
        <v>43567</v>
      </c>
      <c r="D11" s="77">
        <v>350000</v>
      </c>
      <c r="E11" s="74">
        <v>44263</v>
      </c>
      <c r="F11" s="80">
        <f>G11/H11*1000</f>
        <v>308621.29144851654</v>
      </c>
      <c r="G11" s="80">
        <v>159156</v>
      </c>
      <c r="H11" s="83">
        <v>515.70000000000005</v>
      </c>
      <c r="I11" s="86">
        <v>36426</v>
      </c>
      <c r="J11" s="89">
        <v>0</v>
      </c>
      <c r="K11" s="92">
        <f>D11-F11-I11</f>
        <v>4952.7085514834616</v>
      </c>
      <c r="L11" s="59">
        <f>K11/D11</f>
        <v>1.4150595861381319E-2</v>
      </c>
      <c r="M11" s="63"/>
      <c r="N11" s="65" t="str">
        <f>IF(L11&lt;$M$5,"OK","NO")</f>
        <v>OK</v>
      </c>
    </row>
    <row r="12" spans="1:14" x14ac:dyDescent="0.25">
      <c r="A12" s="69"/>
      <c r="B12" s="72"/>
      <c r="C12" s="75"/>
      <c r="D12" s="78"/>
      <c r="E12" s="75"/>
      <c r="F12" s="81"/>
      <c r="G12" s="81"/>
      <c r="H12" s="84"/>
      <c r="I12" s="87"/>
      <c r="J12" s="90"/>
      <c r="K12" s="93"/>
      <c r="L12" s="60"/>
      <c r="M12" s="63"/>
      <c r="N12" s="66"/>
    </row>
    <row r="13" spans="1:14" ht="15.75" thickBot="1" x14ac:dyDescent="0.3">
      <c r="A13" s="70"/>
      <c r="B13" s="73"/>
      <c r="C13" s="76"/>
      <c r="D13" s="79"/>
      <c r="E13" s="76"/>
      <c r="F13" s="82"/>
      <c r="G13" s="82"/>
      <c r="H13" s="85"/>
      <c r="I13" s="88"/>
      <c r="J13" s="91"/>
      <c r="K13" s="94"/>
      <c r="L13" s="61"/>
      <c r="M13" s="63"/>
      <c r="N13" s="67"/>
    </row>
    <row r="14" spans="1:14" x14ac:dyDescent="0.25">
      <c r="A14" s="68" t="s">
        <v>35</v>
      </c>
      <c r="B14" s="71">
        <v>165</v>
      </c>
      <c r="C14" s="74">
        <v>43600</v>
      </c>
      <c r="D14" s="77">
        <v>350000</v>
      </c>
      <c r="E14" s="74">
        <v>44283</v>
      </c>
      <c r="F14" s="80">
        <f>G14/H14*1000</f>
        <v>307032.21676978876</v>
      </c>
      <c r="G14" s="80">
        <v>143906</v>
      </c>
      <c r="H14" s="83">
        <v>468.7</v>
      </c>
      <c r="I14" s="86">
        <v>38860</v>
      </c>
      <c r="J14" s="89">
        <v>0</v>
      </c>
      <c r="K14" s="92">
        <f>D14-F14-I14</f>
        <v>4107.7832302112365</v>
      </c>
      <c r="L14" s="59">
        <f>K14/D14</f>
        <v>1.1736523514889248E-2</v>
      </c>
      <c r="M14" s="63"/>
      <c r="N14" s="65" t="str">
        <f>IF(L14&lt;$M$5,"OK","NO")</f>
        <v>OK</v>
      </c>
    </row>
    <row r="15" spans="1:14" x14ac:dyDescent="0.25">
      <c r="A15" s="69"/>
      <c r="B15" s="72"/>
      <c r="C15" s="75"/>
      <c r="D15" s="78"/>
      <c r="E15" s="75"/>
      <c r="F15" s="81"/>
      <c r="G15" s="81"/>
      <c r="H15" s="84"/>
      <c r="I15" s="87"/>
      <c r="J15" s="90"/>
      <c r="K15" s="93"/>
      <c r="L15" s="60"/>
      <c r="M15" s="63"/>
      <c r="N15" s="66"/>
    </row>
    <row r="16" spans="1:14" ht="15.75" thickBot="1" x14ac:dyDescent="0.3">
      <c r="A16" s="70"/>
      <c r="B16" s="73"/>
      <c r="C16" s="76"/>
      <c r="D16" s="79"/>
      <c r="E16" s="76"/>
      <c r="F16" s="82"/>
      <c r="G16" s="82"/>
      <c r="H16" s="85"/>
      <c r="I16" s="88"/>
      <c r="J16" s="91"/>
      <c r="K16" s="94"/>
      <c r="L16" s="61"/>
      <c r="M16" s="63"/>
      <c r="N16" s="67"/>
    </row>
    <row r="17" spans="1:14" x14ac:dyDescent="0.25">
      <c r="A17" s="68" t="s">
        <v>36</v>
      </c>
      <c r="B17" s="71">
        <v>166</v>
      </c>
      <c r="C17" s="74">
        <v>43600</v>
      </c>
      <c r="D17" s="77">
        <v>350000</v>
      </c>
      <c r="E17" s="74">
        <v>44291</v>
      </c>
      <c r="F17" s="80">
        <f>G17/H17*1000</f>
        <v>312853.03231518372</v>
      </c>
      <c r="G17" s="80">
        <v>141347</v>
      </c>
      <c r="H17" s="83">
        <v>451.8</v>
      </c>
      <c r="I17" s="86">
        <v>31490</v>
      </c>
      <c r="J17" s="89">
        <v>0</v>
      </c>
      <c r="K17" s="92">
        <f>D17-F17-I17</f>
        <v>5656.9676848162781</v>
      </c>
      <c r="L17" s="59">
        <f>K17/D17</f>
        <v>1.6162764813760794E-2</v>
      </c>
      <c r="M17" s="63"/>
      <c r="N17" s="65" t="str">
        <f>IF(L17&lt;$M$5,"OK","NO")</f>
        <v>OK</v>
      </c>
    </row>
    <row r="18" spans="1:14" x14ac:dyDescent="0.25">
      <c r="A18" s="69"/>
      <c r="B18" s="72"/>
      <c r="C18" s="75"/>
      <c r="D18" s="78"/>
      <c r="E18" s="75"/>
      <c r="F18" s="81"/>
      <c r="G18" s="81"/>
      <c r="H18" s="84"/>
      <c r="I18" s="87"/>
      <c r="J18" s="90"/>
      <c r="K18" s="93"/>
      <c r="L18" s="60"/>
      <c r="M18" s="63"/>
      <c r="N18" s="66"/>
    </row>
    <row r="19" spans="1:14" ht="15.75" thickBot="1" x14ac:dyDescent="0.3">
      <c r="A19" s="70"/>
      <c r="B19" s="73"/>
      <c r="C19" s="76"/>
      <c r="D19" s="79"/>
      <c r="E19" s="76"/>
      <c r="F19" s="82"/>
      <c r="G19" s="82"/>
      <c r="H19" s="85"/>
      <c r="I19" s="88"/>
      <c r="J19" s="91"/>
      <c r="K19" s="94"/>
      <c r="L19" s="61"/>
      <c r="M19" s="63"/>
      <c r="N19" s="67"/>
    </row>
    <row r="20" spans="1:14" ht="30" customHeight="1" x14ac:dyDescent="0.25">
      <c r="A20" s="68" t="s">
        <v>37</v>
      </c>
      <c r="B20" s="71">
        <v>167</v>
      </c>
      <c r="C20" s="74">
        <v>43628</v>
      </c>
      <c r="D20" s="77">
        <v>350000</v>
      </c>
      <c r="E20" s="74">
        <v>44304</v>
      </c>
      <c r="F20" s="80">
        <f>G20/H20*1000</f>
        <v>312418.17293600395</v>
      </c>
      <c r="G20" s="80">
        <v>127904</v>
      </c>
      <c r="H20" s="83">
        <v>409.4</v>
      </c>
      <c r="I20" s="86">
        <v>30733</v>
      </c>
      <c r="J20" s="89">
        <v>0</v>
      </c>
      <c r="K20" s="92">
        <f>D20-F20-I20</f>
        <v>6848.8270639960538</v>
      </c>
      <c r="L20" s="59">
        <f>K20/D20</f>
        <v>1.9568077325703009E-2</v>
      </c>
      <c r="M20" s="63"/>
      <c r="N20" s="65" t="str">
        <f>IF(L20&lt;$M$5,"OK","NO")</f>
        <v>OK</v>
      </c>
    </row>
    <row r="21" spans="1:14" ht="30" customHeight="1" thickBot="1" x14ac:dyDescent="0.3">
      <c r="A21" s="70"/>
      <c r="B21" s="73"/>
      <c r="C21" s="76"/>
      <c r="D21" s="79"/>
      <c r="E21" s="76"/>
      <c r="F21" s="82"/>
      <c r="G21" s="82"/>
      <c r="H21" s="85"/>
      <c r="I21" s="88"/>
      <c r="J21" s="91"/>
      <c r="K21" s="94"/>
      <c r="L21" s="61"/>
      <c r="M21" s="63"/>
      <c r="N21" s="67"/>
    </row>
    <row r="22" spans="1:14" ht="30" customHeight="1" thickBot="1" x14ac:dyDescent="0.3">
      <c r="A22" s="7" t="s">
        <v>38</v>
      </c>
      <c r="B22" s="21">
        <v>168</v>
      </c>
      <c r="C22" s="2">
        <v>43628</v>
      </c>
      <c r="D22" s="9">
        <v>350000</v>
      </c>
      <c r="E22" s="2">
        <v>44325</v>
      </c>
      <c r="F22" s="8">
        <f>G22/H22*1000</f>
        <v>307464.51190216211</v>
      </c>
      <c r="G22" s="8">
        <v>140788</v>
      </c>
      <c r="H22" s="30">
        <v>457.9</v>
      </c>
      <c r="I22" s="22">
        <v>36072</v>
      </c>
      <c r="J22" s="3">
        <v>0</v>
      </c>
      <c r="K22" s="10">
        <f>D22-F22-I22</f>
        <v>6463.4880978378933</v>
      </c>
      <c r="L22" s="15">
        <f>K22/D22</f>
        <v>1.8467108850965409E-2</v>
      </c>
      <c r="M22" s="63"/>
      <c r="N22" s="18" t="str">
        <f>IF(L22&lt;$M$5,"OK","NO")</f>
        <v>OK</v>
      </c>
    </row>
    <row r="23" spans="1:14" ht="30" customHeight="1" x14ac:dyDescent="0.25">
      <c r="A23" s="68" t="s">
        <v>39</v>
      </c>
      <c r="B23" s="71">
        <v>169</v>
      </c>
      <c r="C23" s="74">
        <v>43628</v>
      </c>
      <c r="D23" s="77">
        <v>350000</v>
      </c>
      <c r="E23" s="74">
        <v>44332</v>
      </c>
      <c r="F23" s="80">
        <f>G23/H23*1000</f>
        <v>309492.46813441481</v>
      </c>
      <c r="G23" s="80">
        <v>133546</v>
      </c>
      <c r="H23" s="83">
        <v>431.5</v>
      </c>
      <c r="I23" s="86">
        <v>36707</v>
      </c>
      <c r="J23" s="89">
        <v>0</v>
      </c>
      <c r="K23" s="92">
        <f>D23-F23-I23</f>
        <v>3800.5318655851879</v>
      </c>
      <c r="L23" s="59">
        <f>K23/D23</f>
        <v>1.0858662473100538E-2</v>
      </c>
      <c r="M23" s="63"/>
      <c r="N23" s="65" t="str">
        <f>IF(L23&lt;$M$5,"OK","NO")</f>
        <v>OK</v>
      </c>
    </row>
    <row r="24" spans="1:14" ht="30" customHeight="1" thickBot="1" x14ac:dyDescent="0.3">
      <c r="A24" s="70"/>
      <c r="B24" s="73"/>
      <c r="C24" s="76"/>
      <c r="D24" s="79"/>
      <c r="E24" s="76"/>
      <c r="F24" s="82"/>
      <c r="G24" s="82"/>
      <c r="H24" s="85" t="e">
        <f t="shared" ref="H24:H26" si="0">G24/F24*1000</f>
        <v>#DIV/0!</v>
      </c>
      <c r="I24" s="88"/>
      <c r="J24" s="91"/>
      <c r="K24" s="94"/>
      <c r="L24" s="61"/>
      <c r="M24" s="63"/>
      <c r="N24" s="67"/>
    </row>
    <row r="25" spans="1:14" ht="15" customHeight="1" x14ac:dyDescent="0.25">
      <c r="A25" s="68" t="s">
        <v>40</v>
      </c>
      <c r="B25" s="71">
        <v>172</v>
      </c>
      <c r="C25" s="74">
        <v>43693</v>
      </c>
      <c r="D25" s="77">
        <v>350000</v>
      </c>
      <c r="E25" s="74">
        <v>44358</v>
      </c>
      <c r="F25" s="80">
        <f>G25/H25*1000</f>
        <v>309420.32752794388</v>
      </c>
      <c r="G25" s="80">
        <v>119034</v>
      </c>
      <c r="H25" s="83">
        <v>384.7</v>
      </c>
      <c r="I25" s="86">
        <v>34589</v>
      </c>
      <c r="J25" s="89">
        <v>0</v>
      </c>
      <c r="K25" s="92">
        <f>D25-F25-I25</f>
        <v>5990.6724720561178</v>
      </c>
      <c r="L25" s="59">
        <f>K25/D25</f>
        <v>1.7116207063017478E-2</v>
      </c>
      <c r="M25" s="63"/>
      <c r="N25" s="65" t="str">
        <f>IF(L25&lt;$M$5,"OK","NO")</f>
        <v>OK</v>
      </c>
    </row>
    <row r="26" spans="1:14" ht="15" customHeight="1" thickBot="1" x14ac:dyDescent="0.3">
      <c r="A26" s="70"/>
      <c r="B26" s="73"/>
      <c r="C26" s="76"/>
      <c r="D26" s="79"/>
      <c r="E26" s="76"/>
      <c r="F26" s="82"/>
      <c r="G26" s="82"/>
      <c r="H26" s="85" t="e">
        <f t="shared" si="0"/>
        <v>#DIV/0!</v>
      </c>
      <c r="I26" s="88"/>
      <c r="J26" s="91"/>
      <c r="K26" s="94"/>
      <c r="L26" s="61"/>
      <c r="M26" s="63"/>
      <c r="N26" s="67"/>
    </row>
    <row r="27" spans="1:14" ht="30" customHeight="1" thickBot="1" x14ac:dyDescent="0.3">
      <c r="A27" s="7" t="s">
        <v>41</v>
      </c>
      <c r="B27" s="21">
        <v>170</v>
      </c>
      <c r="C27" s="20">
        <v>43693</v>
      </c>
      <c r="D27" s="9">
        <v>350000</v>
      </c>
      <c r="E27" s="2">
        <v>44389</v>
      </c>
      <c r="F27" s="8">
        <f t="shared" ref="F27:F33" si="1">G27/H27*1000</f>
        <v>314092.50585480087</v>
      </c>
      <c r="G27" s="8">
        <v>107294</v>
      </c>
      <c r="H27" s="30">
        <v>341.6</v>
      </c>
      <c r="I27" s="22">
        <v>32345</v>
      </c>
      <c r="J27" s="3">
        <v>0</v>
      </c>
      <c r="K27" s="10">
        <f t="shared" ref="K27:K33" si="2">D27-F27-I27</f>
        <v>3562.4941451991326</v>
      </c>
      <c r="L27" s="15">
        <f t="shared" ref="L27:L33" si="3">K27/D27</f>
        <v>1.0178554700568951E-2</v>
      </c>
      <c r="M27" s="63"/>
      <c r="N27" s="18" t="str">
        <f>IF(L27&lt;$M$5,"OK","NO")</f>
        <v>OK</v>
      </c>
    </row>
    <row r="28" spans="1:14" ht="30" customHeight="1" thickBot="1" x14ac:dyDescent="0.3">
      <c r="A28" s="7" t="s">
        <v>42</v>
      </c>
      <c r="B28" s="21">
        <v>171</v>
      </c>
      <c r="C28" s="20">
        <v>43693</v>
      </c>
      <c r="D28" s="9">
        <v>350000</v>
      </c>
      <c r="E28" s="2">
        <v>44407</v>
      </c>
      <c r="F28" s="8">
        <f t="shared" si="1"/>
        <v>309141.56626506028</v>
      </c>
      <c r="G28" s="8">
        <v>123162</v>
      </c>
      <c r="H28" s="30">
        <v>398.4</v>
      </c>
      <c r="I28" s="22">
        <v>36435</v>
      </c>
      <c r="J28" s="3">
        <v>0</v>
      </c>
      <c r="K28" s="10">
        <f t="shared" si="2"/>
        <v>4423.4337349397247</v>
      </c>
      <c r="L28" s="15">
        <f t="shared" si="3"/>
        <v>1.2638382099827785E-2</v>
      </c>
      <c r="M28" s="63"/>
      <c r="N28" s="18" t="str">
        <f>IF(L28&lt;$M$5,"OK","NO")</f>
        <v>OK</v>
      </c>
    </row>
    <row r="29" spans="1:14" ht="30" customHeight="1" thickBot="1" x14ac:dyDescent="0.3">
      <c r="A29" s="7" t="s">
        <v>26</v>
      </c>
      <c r="B29" s="21">
        <v>175</v>
      </c>
      <c r="C29" s="2">
        <v>43902</v>
      </c>
      <c r="D29" s="9">
        <v>350000</v>
      </c>
      <c r="E29" s="2">
        <v>44445</v>
      </c>
      <c r="F29" s="8">
        <f t="shared" si="1"/>
        <v>310581.21432278154</v>
      </c>
      <c r="G29" s="8">
        <v>119698</v>
      </c>
      <c r="H29" s="30">
        <v>385.4</v>
      </c>
      <c r="I29" s="22">
        <v>33730</v>
      </c>
      <c r="J29" s="3">
        <v>0</v>
      </c>
      <c r="K29" s="10">
        <f t="shared" si="2"/>
        <v>5688.7856772184605</v>
      </c>
      <c r="L29" s="15">
        <f t="shared" si="3"/>
        <v>1.6253673363481314E-2</v>
      </c>
      <c r="M29" s="64"/>
      <c r="N29" s="18" t="str">
        <f>IF(L29&lt;$M$5,"OK","NO")</f>
        <v>OK</v>
      </c>
    </row>
    <row r="30" spans="1:14" ht="35.1" customHeight="1" thickBot="1" x14ac:dyDescent="0.3">
      <c r="A30" s="23" t="s">
        <v>28</v>
      </c>
      <c r="B30" s="25">
        <v>177</v>
      </c>
      <c r="C30" s="26">
        <v>43907</v>
      </c>
      <c r="D30" s="9">
        <v>350000</v>
      </c>
      <c r="E30" s="28">
        <v>44455</v>
      </c>
      <c r="F30" s="8">
        <f t="shared" si="1"/>
        <v>317186.05218239455</v>
      </c>
      <c r="G30" s="8">
        <v>130078</v>
      </c>
      <c r="H30" s="31">
        <v>410.1</v>
      </c>
      <c r="I30" s="22">
        <v>25867</v>
      </c>
      <c r="J30" s="3">
        <v>0</v>
      </c>
      <c r="K30" s="10">
        <f t="shared" si="2"/>
        <v>6946.9478176054545</v>
      </c>
      <c r="L30" s="15">
        <f t="shared" si="3"/>
        <v>1.9848422336015584E-2</v>
      </c>
      <c r="M30" s="45"/>
      <c r="N30" s="18" t="str">
        <f>IF(L30&lt;$M$5,"OK","NO")</f>
        <v>OK</v>
      </c>
    </row>
    <row r="31" spans="1:14" ht="35.1" customHeight="1" thickBot="1" x14ac:dyDescent="0.3">
      <c r="A31" s="23" t="s">
        <v>43</v>
      </c>
      <c r="B31" s="25">
        <v>174</v>
      </c>
      <c r="C31" s="26">
        <v>43902</v>
      </c>
      <c r="D31" s="9">
        <v>350000</v>
      </c>
      <c r="E31" s="28">
        <v>44486</v>
      </c>
      <c r="F31" s="8">
        <f t="shared" si="1"/>
        <v>316189.83657935972</v>
      </c>
      <c r="G31" s="8">
        <v>141242</v>
      </c>
      <c r="H31" s="31">
        <v>446.7</v>
      </c>
      <c r="I31" s="22">
        <v>33013</v>
      </c>
      <c r="J31" s="3">
        <v>0</v>
      </c>
      <c r="K31" s="10">
        <f t="shared" si="2"/>
        <v>797.1634206402814</v>
      </c>
      <c r="L31" s="15">
        <f t="shared" si="3"/>
        <v>2.2776097732579467E-3</v>
      </c>
      <c r="M31" s="46"/>
      <c r="N31" s="18" t="str">
        <f t="shared" ref="N31:N33" si="4">IF(L31&lt;$M$5,"OK","NO")</f>
        <v>OK</v>
      </c>
    </row>
    <row r="32" spans="1:14" ht="24" customHeight="1" thickBot="1" x14ac:dyDescent="0.3">
      <c r="A32" s="24" t="s">
        <v>44</v>
      </c>
      <c r="B32" s="27">
        <v>173</v>
      </c>
      <c r="C32" s="26">
        <v>43902</v>
      </c>
      <c r="D32" s="9">
        <v>350000</v>
      </c>
      <c r="E32" s="29">
        <v>44538</v>
      </c>
      <c r="F32" s="8">
        <f t="shared" si="1"/>
        <v>308872.80248190282</v>
      </c>
      <c r="G32" s="8">
        <v>149340</v>
      </c>
      <c r="H32" s="32">
        <v>483.5</v>
      </c>
      <c r="I32" s="22">
        <v>37037</v>
      </c>
      <c r="J32" s="3">
        <v>0</v>
      </c>
      <c r="K32" s="10">
        <f t="shared" si="2"/>
        <v>4090.1975180971785</v>
      </c>
      <c r="L32" s="15">
        <f t="shared" si="3"/>
        <v>1.1686278623134795E-2</v>
      </c>
      <c r="M32" s="46"/>
      <c r="N32" s="18" t="str">
        <f t="shared" si="4"/>
        <v>OK</v>
      </c>
    </row>
    <row r="33" spans="1:14" ht="22.5" customHeight="1" thickBot="1" x14ac:dyDescent="0.3">
      <c r="A33" s="24" t="s">
        <v>27</v>
      </c>
      <c r="B33" s="27">
        <v>178</v>
      </c>
      <c r="C33" s="26">
        <v>43907</v>
      </c>
      <c r="D33" s="9">
        <v>350000</v>
      </c>
      <c r="E33" s="29">
        <v>44556</v>
      </c>
      <c r="F33" s="8">
        <f t="shared" si="1"/>
        <v>315736.89619732782</v>
      </c>
      <c r="G33" s="8">
        <v>153606</v>
      </c>
      <c r="H33" s="32">
        <v>486.5</v>
      </c>
      <c r="I33" s="22">
        <v>32265</v>
      </c>
      <c r="J33" s="3">
        <v>0</v>
      </c>
      <c r="K33" s="10">
        <f t="shared" si="2"/>
        <v>1998.1038026721799</v>
      </c>
      <c r="L33" s="15">
        <f t="shared" si="3"/>
        <v>5.7088680076347997E-3</v>
      </c>
      <c r="M33" s="47"/>
      <c r="N33" s="18" t="str">
        <f t="shared" si="4"/>
        <v>OK</v>
      </c>
    </row>
  </sheetData>
  <sheetProtection algorithmName="SHA-512" hashValue="JMDAKqr0hemKITgofi1V5qxDyPVELOT9AqKkR4v954gWCXef4kpQCbJcv10F94w/hIFskl/ngqWQzB668tQFqg==" saltValue="XjQ/2c+BsyV/TBo5GGtm1A==" spinCount="100000" sheet="1" formatCells="0" formatColumns="0" formatRows="0" insertColumns="0" insertRows="0" insertHyperlinks="0" deleteColumns="0" deleteRows="0" sort="0" autoFilter="0" pivotTables="0"/>
  <mergeCells count="113">
    <mergeCell ref="A23:A24"/>
    <mergeCell ref="B23:B24"/>
    <mergeCell ref="C23:C24"/>
    <mergeCell ref="D23:D24"/>
    <mergeCell ref="N25:N26"/>
    <mergeCell ref="G25:G26"/>
    <mergeCell ref="H25:H26"/>
    <mergeCell ref="I25:I26"/>
    <mergeCell ref="J25:J26"/>
    <mergeCell ref="K25:K26"/>
    <mergeCell ref="L25:L26"/>
    <mergeCell ref="K23:K24"/>
    <mergeCell ref="L23:L24"/>
    <mergeCell ref="N23:N24"/>
    <mergeCell ref="A25:A26"/>
    <mergeCell ref="B25:B26"/>
    <mergeCell ref="C25:C26"/>
    <mergeCell ref="D25:D26"/>
    <mergeCell ref="E25:E26"/>
    <mergeCell ref="F25:F26"/>
    <mergeCell ref="E23:E24"/>
    <mergeCell ref="F23:F24"/>
    <mergeCell ref="G23:G24"/>
    <mergeCell ref="H23:H24"/>
    <mergeCell ref="I23:I24"/>
    <mergeCell ref="J23:J24"/>
    <mergeCell ref="J17:J19"/>
    <mergeCell ref="K17:K19"/>
    <mergeCell ref="L17:L19"/>
    <mergeCell ref="I20:I21"/>
    <mergeCell ref="J20:J21"/>
    <mergeCell ref="K20:K21"/>
    <mergeCell ref="L20:L21"/>
    <mergeCell ref="N20:N21"/>
    <mergeCell ref="A17:A19"/>
    <mergeCell ref="B17:B19"/>
    <mergeCell ref="C17:C19"/>
    <mergeCell ref="A20:A21"/>
    <mergeCell ref="B20:B21"/>
    <mergeCell ref="C20:C21"/>
    <mergeCell ref="D20:D21"/>
    <mergeCell ref="E20:E21"/>
    <mergeCell ref="F20:F21"/>
    <mergeCell ref="G20:G21"/>
    <mergeCell ref="H20:H21"/>
    <mergeCell ref="D17:D19"/>
    <mergeCell ref="E17:E19"/>
    <mergeCell ref="F17:F19"/>
    <mergeCell ref="N17:N19"/>
    <mergeCell ref="G17:G19"/>
    <mergeCell ref="H17:H19"/>
    <mergeCell ref="I17:I19"/>
    <mergeCell ref="E14:E16"/>
    <mergeCell ref="F14:F16"/>
    <mergeCell ref="L11:L13"/>
    <mergeCell ref="N11:N13"/>
    <mergeCell ref="A14:A16"/>
    <mergeCell ref="B14:B16"/>
    <mergeCell ref="C14:C16"/>
    <mergeCell ref="D14:D16"/>
    <mergeCell ref="K14:K16"/>
    <mergeCell ref="L14:L16"/>
    <mergeCell ref="N14:N16"/>
    <mergeCell ref="G14:G16"/>
    <mergeCell ref="H14:H16"/>
    <mergeCell ref="I14:I16"/>
    <mergeCell ref="J14:J16"/>
    <mergeCell ref="B5:B7"/>
    <mergeCell ref="C5:C7"/>
    <mergeCell ref="D5:D7"/>
    <mergeCell ref="E5:E7"/>
    <mergeCell ref="N8:N10"/>
    <mergeCell ref="A11:A13"/>
    <mergeCell ref="B11:B13"/>
    <mergeCell ref="C11:C13"/>
    <mergeCell ref="D11:D13"/>
    <mergeCell ref="E11:E13"/>
    <mergeCell ref="F11:F13"/>
    <mergeCell ref="G11:G13"/>
    <mergeCell ref="H11:H13"/>
    <mergeCell ref="G8:G10"/>
    <mergeCell ref="H8:H10"/>
    <mergeCell ref="I8:I10"/>
    <mergeCell ref="J8:J10"/>
    <mergeCell ref="K8:K10"/>
    <mergeCell ref="L8:L10"/>
    <mergeCell ref="I11:I13"/>
    <mergeCell ref="J11:J13"/>
    <mergeCell ref="K11:K13"/>
    <mergeCell ref="M30:M33"/>
    <mergeCell ref="A1:L1"/>
    <mergeCell ref="M1:N1"/>
    <mergeCell ref="A3:A4"/>
    <mergeCell ref="B3:D3"/>
    <mergeCell ref="E3:H3"/>
    <mergeCell ref="K3:L3"/>
    <mergeCell ref="M3:N3"/>
    <mergeCell ref="L5:L7"/>
    <mergeCell ref="M5:M29"/>
    <mergeCell ref="N5:N7"/>
    <mergeCell ref="A8:A10"/>
    <mergeCell ref="B8:B10"/>
    <mergeCell ref="C8:C10"/>
    <mergeCell ref="D8:D10"/>
    <mergeCell ref="E8:E10"/>
    <mergeCell ref="F8:F10"/>
    <mergeCell ref="F5:F7"/>
    <mergeCell ref="G5:G7"/>
    <mergeCell ref="H5:H7"/>
    <mergeCell ref="I5:I7"/>
    <mergeCell ref="J5:J7"/>
    <mergeCell ref="K5:K7"/>
    <mergeCell ref="A5:A7"/>
  </mergeCells>
  <conditionalFormatting sqref="N5:N33">
    <cfRule type="containsText" dxfId="7" priority="10" operator="containsText" text="OK">
      <formula>NOT(ISERROR(SEARCH("OK",N5)))</formula>
    </cfRule>
  </conditionalFormatting>
  <conditionalFormatting sqref="N29:N33">
    <cfRule type="containsText" dxfId="6" priority="9" operator="containsText" text="OK">
      <formula>NOT(ISERROR(SEARCH("OK",N29)))</formula>
    </cfRule>
  </conditionalFormatting>
  <conditionalFormatting sqref="N5:N33">
    <cfRule type="containsText" dxfId="5" priority="7" operator="containsText" text="OK">
      <formula>NOT(ISERROR(SEARCH("OK",N5)))</formula>
    </cfRule>
    <cfRule type="containsText" dxfId="4" priority="8" operator="containsText" text="OK">
      <formula>NOT(ISERROR(SEARCH("OK",N5)))</formula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5E31-B17B-4B04-A3BB-37DE14BDA158}">
  <sheetPr>
    <pageSetUpPr fitToPage="1"/>
  </sheetPr>
  <dimension ref="A1:N33"/>
  <sheetViews>
    <sheetView zoomScale="74" zoomScaleNormal="74" workbookViewId="0">
      <selection activeCell="O20" sqref="O20"/>
    </sheetView>
  </sheetViews>
  <sheetFormatPr defaultRowHeight="15" x14ac:dyDescent="0.25"/>
  <cols>
    <col min="1" max="14" width="15.7109375" customWidth="1"/>
  </cols>
  <sheetData>
    <row r="1" spans="1:14" s="12" customFormat="1" ht="19.5" thickBot="1" x14ac:dyDescent="0.35">
      <c r="A1" s="48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46</v>
      </c>
      <c r="N1" s="51"/>
    </row>
    <row r="2" spans="1:14" x14ac:dyDescent="0.25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20</v>
      </c>
      <c r="J2" s="5" t="s">
        <v>24</v>
      </c>
      <c r="K2" s="5" t="s">
        <v>13</v>
      </c>
      <c r="L2" s="5" t="s">
        <v>14</v>
      </c>
      <c r="M2" s="5" t="s">
        <v>23</v>
      </c>
      <c r="N2" s="6" t="s">
        <v>31</v>
      </c>
    </row>
    <row r="3" spans="1:14" ht="60" x14ac:dyDescent="0.25">
      <c r="A3" s="52" t="s">
        <v>0</v>
      </c>
      <c r="B3" s="53" t="s">
        <v>17</v>
      </c>
      <c r="C3" s="53"/>
      <c r="D3" s="53"/>
      <c r="E3" s="54"/>
      <c r="F3" s="54"/>
      <c r="G3" s="54"/>
      <c r="H3" s="55"/>
      <c r="I3" s="11" t="s">
        <v>18</v>
      </c>
      <c r="J3" s="13" t="s">
        <v>19</v>
      </c>
      <c r="K3" s="56" t="s">
        <v>30</v>
      </c>
      <c r="L3" s="56"/>
      <c r="M3" s="57" t="s">
        <v>22</v>
      </c>
      <c r="N3" s="58"/>
    </row>
    <row r="4" spans="1:14" ht="35.1" customHeight="1" thickBot="1" x14ac:dyDescent="0.3">
      <c r="A4" s="52"/>
      <c r="B4" s="19" t="s">
        <v>15</v>
      </c>
      <c r="C4" s="19" t="s">
        <v>1</v>
      </c>
      <c r="D4" s="19" t="s">
        <v>2</v>
      </c>
      <c r="E4" s="19" t="s">
        <v>29</v>
      </c>
      <c r="F4" s="19" t="s">
        <v>2</v>
      </c>
      <c r="G4" s="19" t="s">
        <v>3</v>
      </c>
      <c r="H4" s="14" t="s">
        <v>21</v>
      </c>
      <c r="I4" s="19" t="s">
        <v>2</v>
      </c>
      <c r="J4" s="19" t="s">
        <v>2</v>
      </c>
      <c r="K4" s="1" t="s">
        <v>2</v>
      </c>
      <c r="L4" s="19" t="s">
        <v>4</v>
      </c>
      <c r="M4" s="16" t="s">
        <v>4</v>
      </c>
      <c r="N4" s="17" t="s">
        <v>25</v>
      </c>
    </row>
    <row r="5" spans="1:14" x14ac:dyDescent="0.25">
      <c r="A5" s="68" t="s">
        <v>47</v>
      </c>
      <c r="B5" s="71">
        <v>176</v>
      </c>
      <c r="C5" s="74">
        <v>43907</v>
      </c>
      <c r="D5" s="77">
        <v>350000</v>
      </c>
      <c r="E5" s="74">
        <v>44575</v>
      </c>
      <c r="F5" s="80">
        <f>G5/H5*1000</f>
        <v>304748.49886799883</v>
      </c>
      <c r="G5" s="80">
        <v>154797</v>
      </c>
      <c r="H5" s="83">
        <v>507.95</v>
      </c>
      <c r="I5" s="86">
        <v>40337</v>
      </c>
      <c r="J5" s="89">
        <v>0</v>
      </c>
      <c r="K5" s="92">
        <f>D5-F5-I5</f>
        <v>4914.501132001169</v>
      </c>
      <c r="L5" s="59">
        <f>K5/D5</f>
        <v>1.4041431805717626E-2</v>
      </c>
      <c r="M5" s="62">
        <v>0.02</v>
      </c>
      <c r="N5" s="65" t="str">
        <f>IF(L5&lt;$M$5,"OK","NO")</f>
        <v>OK</v>
      </c>
    </row>
    <row r="6" spans="1:14" x14ac:dyDescent="0.25">
      <c r="A6" s="69"/>
      <c r="B6" s="72"/>
      <c r="C6" s="75"/>
      <c r="D6" s="78"/>
      <c r="E6" s="75"/>
      <c r="F6" s="81"/>
      <c r="G6" s="81"/>
      <c r="H6" s="84"/>
      <c r="I6" s="87"/>
      <c r="J6" s="90"/>
      <c r="K6" s="93"/>
      <c r="L6" s="60"/>
      <c r="M6" s="63"/>
      <c r="N6" s="66"/>
    </row>
    <row r="7" spans="1:14" ht="15.75" thickBot="1" x14ac:dyDescent="0.3">
      <c r="A7" s="70"/>
      <c r="B7" s="73"/>
      <c r="C7" s="76"/>
      <c r="D7" s="79"/>
      <c r="E7" s="76"/>
      <c r="F7" s="82"/>
      <c r="G7" s="82"/>
      <c r="H7" s="85"/>
      <c r="I7" s="88"/>
      <c r="J7" s="91"/>
      <c r="K7" s="94"/>
      <c r="L7" s="61"/>
      <c r="M7" s="63"/>
      <c r="N7" s="67"/>
    </row>
    <row r="8" spans="1:14" x14ac:dyDescent="0.25">
      <c r="A8" s="68" t="s">
        <v>48</v>
      </c>
      <c r="B8" s="71">
        <v>179</v>
      </c>
      <c r="C8" s="74">
        <v>43952</v>
      </c>
      <c r="D8" s="77">
        <v>350000</v>
      </c>
      <c r="E8" s="74">
        <v>44596</v>
      </c>
      <c r="F8" s="80">
        <f>G8/H8*1000</f>
        <v>316116.62531017367</v>
      </c>
      <c r="G8" s="80">
        <v>152874</v>
      </c>
      <c r="H8" s="83">
        <v>483.6</v>
      </c>
      <c r="I8" s="86">
        <v>28118</v>
      </c>
      <c r="J8" s="89">
        <v>0</v>
      </c>
      <c r="K8" s="92">
        <f>D8-F8-I8</f>
        <v>5765.3746898263344</v>
      </c>
      <c r="L8" s="59">
        <f>K8/D8</f>
        <v>1.6472499113789528E-2</v>
      </c>
      <c r="M8" s="63"/>
      <c r="N8" s="65" t="str">
        <f>IF(L8&lt;$M$5,"OK","NO")</f>
        <v>OK</v>
      </c>
    </row>
    <row r="9" spans="1:14" x14ac:dyDescent="0.25">
      <c r="A9" s="69"/>
      <c r="B9" s="72"/>
      <c r="C9" s="75"/>
      <c r="D9" s="78"/>
      <c r="E9" s="75"/>
      <c r="F9" s="81"/>
      <c r="G9" s="81"/>
      <c r="H9" s="84"/>
      <c r="I9" s="87"/>
      <c r="J9" s="90"/>
      <c r="K9" s="93"/>
      <c r="L9" s="60"/>
      <c r="M9" s="63"/>
      <c r="N9" s="66"/>
    </row>
    <row r="10" spans="1:14" ht="15.75" thickBot="1" x14ac:dyDescent="0.3">
      <c r="A10" s="70"/>
      <c r="B10" s="73"/>
      <c r="C10" s="76"/>
      <c r="D10" s="79"/>
      <c r="E10" s="76"/>
      <c r="F10" s="82"/>
      <c r="G10" s="82"/>
      <c r="H10" s="85"/>
      <c r="I10" s="88"/>
      <c r="J10" s="91"/>
      <c r="K10" s="94"/>
      <c r="L10" s="61"/>
      <c r="M10" s="63"/>
      <c r="N10" s="67"/>
    </row>
    <row r="11" spans="1:14" x14ac:dyDescent="0.25">
      <c r="A11" s="68" t="s">
        <v>49</v>
      </c>
      <c r="B11" s="71">
        <v>180</v>
      </c>
      <c r="C11" s="74">
        <v>43952</v>
      </c>
      <c r="D11" s="77">
        <v>350000</v>
      </c>
      <c r="E11" s="74">
        <v>44605</v>
      </c>
      <c r="F11" s="80">
        <f>G11/H11*1000</f>
        <v>311815.00513874611</v>
      </c>
      <c r="G11" s="80">
        <v>151698</v>
      </c>
      <c r="H11" s="83">
        <v>486.5</v>
      </c>
      <c r="I11" s="86">
        <v>31240</v>
      </c>
      <c r="J11" s="89">
        <v>0</v>
      </c>
      <c r="K11" s="92">
        <f>D11-F11-I11</f>
        <v>6944.9948612538865</v>
      </c>
      <c r="L11" s="59">
        <f>K11/D11</f>
        <v>1.9842842460725391E-2</v>
      </c>
      <c r="M11" s="63"/>
      <c r="N11" s="65" t="str">
        <f>IF(L11&lt;$M$5,"OK","NO")</f>
        <v>OK</v>
      </c>
    </row>
    <row r="12" spans="1:14" x14ac:dyDescent="0.25">
      <c r="A12" s="69"/>
      <c r="B12" s="72"/>
      <c r="C12" s="75"/>
      <c r="D12" s="78"/>
      <c r="E12" s="75"/>
      <c r="F12" s="81"/>
      <c r="G12" s="81"/>
      <c r="H12" s="84"/>
      <c r="I12" s="87"/>
      <c r="J12" s="90"/>
      <c r="K12" s="93"/>
      <c r="L12" s="60"/>
      <c r="M12" s="63"/>
      <c r="N12" s="66"/>
    </row>
    <row r="13" spans="1:14" ht="15.75" thickBot="1" x14ac:dyDescent="0.3">
      <c r="A13" s="70"/>
      <c r="B13" s="73"/>
      <c r="C13" s="76"/>
      <c r="D13" s="79"/>
      <c r="E13" s="76"/>
      <c r="F13" s="82"/>
      <c r="G13" s="82"/>
      <c r="H13" s="85"/>
      <c r="I13" s="88"/>
      <c r="J13" s="91"/>
      <c r="K13" s="94"/>
      <c r="L13" s="61"/>
      <c r="M13" s="63"/>
      <c r="N13" s="67"/>
    </row>
    <row r="14" spans="1:14" x14ac:dyDescent="0.25">
      <c r="A14" s="68" t="s">
        <v>50</v>
      </c>
      <c r="B14" s="71">
        <v>181</v>
      </c>
      <c r="C14" s="74">
        <v>43952</v>
      </c>
      <c r="D14" s="77">
        <v>350000</v>
      </c>
      <c r="E14" s="74">
        <v>44619</v>
      </c>
      <c r="F14" s="80">
        <f>G14/H14*1000</f>
        <v>314837.38074588031</v>
      </c>
      <c r="G14" s="80">
        <v>145203</v>
      </c>
      <c r="H14" s="83">
        <v>461.2</v>
      </c>
      <c r="I14" s="86">
        <v>28834</v>
      </c>
      <c r="J14" s="89">
        <v>0</v>
      </c>
      <c r="K14" s="92">
        <f>D14-F14-I14</f>
        <v>6328.6192541196942</v>
      </c>
      <c r="L14" s="59">
        <f>K14/D14</f>
        <v>1.808176929748484E-2</v>
      </c>
      <c r="M14" s="63"/>
      <c r="N14" s="65" t="str">
        <f>IF(L14&lt;$M$5,"OK","NO")</f>
        <v>OK</v>
      </c>
    </row>
    <row r="15" spans="1:14" x14ac:dyDescent="0.25">
      <c r="A15" s="69"/>
      <c r="B15" s="72"/>
      <c r="C15" s="75"/>
      <c r="D15" s="78"/>
      <c r="E15" s="75"/>
      <c r="F15" s="81"/>
      <c r="G15" s="81"/>
      <c r="H15" s="84"/>
      <c r="I15" s="87"/>
      <c r="J15" s="90"/>
      <c r="K15" s="93"/>
      <c r="L15" s="60"/>
      <c r="M15" s="63"/>
      <c r="N15" s="66"/>
    </row>
    <row r="16" spans="1:14" ht="15.75" thickBot="1" x14ac:dyDescent="0.3">
      <c r="A16" s="70"/>
      <c r="B16" s="73"/>
      <c r="C16" s="76"/>
      <c r="D16" s="79"/>
      <c r="E16" s="76"/>
      <c r="F16" s="82"/>
      <c r="G16" s="82"/>
      <c r="H16" s="85"/>
      <c r="I16" s="88"/>
      <c r="J16" s="91"/>
      <c r="K16" s="94"/>
      <c r="L16" s="61"/>
      <c r="M16" s="63"/>
      <c r="N16" s="67"/>
    </row>
    <row r="17" spans="1:14" x14ac:dyDescent="0.25">
      <c r="A17" s="68" t="s">
        <v>51</v>
      </c>
      <c r="B17" s="71">
        <v>185</v>
      </c>
      <c r="C17" s="74">
        <v>44005</v>
      </c>
      <c r="D17" s="77">
        <v>350000</v>
      </c>
      <c r="E17" s="74">
        <v>44638</v>
      </c>
      <c r="F17" s="80">
        <f>G17/H17*1000</f>
        <v>321133.48247576435</v>
      </c>
      <c r="G17" s="80">
        <v>129192</v>
      </c>
      <c r="H17" s="83">
        <v>402.3</v>
      </c>
      <c r="I17" s="86">
        <v>23038</v>
      </c>
      <c r="J17" s="89">
        <v>0</v>
      </c>
      <c r="K17" s="92">
        <f>D17-F17-I17</f>
        <v>5828.517524235649</v>
      </c>
      <c r="L17" s="59">
        <f>K17/D17</f>
        <v>1.6652907212101855E-2</v>
      </c>
      <c r="M17" s="63"/>
      <c r="N17" s="65" t="str">
        <f>IF(L17&lt;$M$5,"OK","NO")</f>
        <v>OK</v>
      </c>
    </row>
    <row r="18" spans="1:14" x14ac:dyDescent="0.25">
      <c r="A18" s="69"/>
      <c r="B18" s="72"/>
      <c r="C18" s="75"/>
      <c r="D18" s="78"/>
      <c r="E18" s="75"/>
      <c r="F18" s="81"/>
      <c r="G18" s="81"/>
      <c r="H18" s="84"/>
      <c r="I18" s="87"/>
      <c r="J18" s="90"/>
      <c r="K18" s="93"/>
      <c r="L18" s="60"/>
      <c r="M18" s="63"/>
      <c r="N18" s="66"/>
    </row>
    <row r="19" spans="1:14" ht="15.75" thickBot="1" x14ac:dyDescent="0.3">
      <c r="A19" s="70"/>
      <c r="B19" s="73"/>
      <c r="C19" s="76"/>
      <c r="D19" s="79"/>
      <c r="E19" s="76"/>
      <c r="F19" s="82"/>
      <c r="G19" s="82"/>
      <c r="H19" s="85"/>
      <c r="I19" s="88"/>
      <c r="J19" s="91"/>
      <c r="K19" s="94"/>
      <c r="L19" s="61"/>
      <c r="M19" s="63"/>
      <c r="N19" s="67"/>
    </row>
    <row r="20" spans="1:14" x14ac:dyDescent="0.25">
      <c r="A20" s="68" t="s">
        <v>52</v>
      </c>
      <c r="B20" s="71">
        <v>186</v>
      </c>
      <c r="C20" s="74">
        <v>44005</v>
      </c>
      <c r="D20" s="77">
        <v>350000</v>
      </c>
      <c r="E20" s="74">
        <v>44658</v>
      </c>
      <c r="F20" s="80">
        <f>G20/H20*1000</f>
        <v>310259.04317386233</v>
      </c>
      <c r="G20" s="80">
        <v>132946</v>
      </c>
      <c r="H20" s="83">
        <v>428.5</v>
      </c>
      <c r="I20" s="86">
        <v>35179</v>
      </c>
      <c r="J20" s="89">
        <v>0</v>
      </c>
      <c r="K20" s="92">
        <f>D20-F20-I20</f>
        <v>4561.9568261376699</v>
      </c>
      <c r="L20" s="59">
        <f>K20/D20</f>
        <v>1.3034162360393342E-2</v>
      </c>
      <c r="M20" s="63"/>
      <c r="N20" s="65" t="str">
        <f>IF(L20&lt;$M$5,"OK","NO")</f>
        <v>OK</v>
      </c>
    </row>
    <row r="21" spans="1:14" ht="15.75" thickBot="1" x14ac:dyDescent="0.3">
      <c r="A21" s="70"/>
      <c r="B21" s="73"/>
      <c r="C21" s="76"/>
      <c r="D21" s="79"/>
      <c r="E21" s="76"/>
      <c r="F21" s="82"/>
      <c r="G21" s="82"/>
      <c r="H21" s="85"/>
      <c r="I21" s="88"/>
      <c r="J21" s="91"/>
      <c r="K21" s="94"/>
      <c r="L21" s="61"/>
      <c r="M21" s="63"/>
      <c r="N21" s="67"/>
    </row>
    <row r="22" spans="1:14" ht="24.75" customHeight="1" thickBot="1" x14ac:dyDescent="0.3">
      <c r="A22" s="7" t="s">
        <v>53</v>
      </c>
      <c r="B22" s="21">
        <v>184</v>
      </c>
      <c r="C22" s="2">
        <v>44005</v>
      </c>
      <c r="D22" s="9">
        <v>350000</v>
      </c>
      <c r="E22" s="2">
        <v>44665</v>
      </c>
      <c r="F22" s="8">
        <f>G22/H22*1000</f>
        <v>313377.67495662236</v>
      </c>
      <c r="G22" s="8">
        <v>108366</v>
      </c>
      <c r="H22" s="30">
        <v>345.8</v>
      </c>
      <c r="I22" s="22">
        <v>29951</v>
      </c>
      <c r="J22" s="3">
        <v>0</v>
      </c>
      <c r="K22" s="10">
        <f>D22-F22-I22</f>
        <v>6671.3250433776411</v>
      </c>
      <c r="L22" s="15">
        <f>K22/D22</f>
        <v>1.9060928695364687E-2</v>
      </c>
      <c r="M22" s="63"/>
      <c r="N22" s="18" t="str">
        <f>IF(L22&lt;$M$5,"OK","NO")</f>
        <v>OK</v>
      </c>
    </row>
    <row r="23" spans="1:14" x14ac:dyDescent="0.25">
      <c r="A23" s="68" t="s">
        <v>54</v>
      </c>
      <c r="B23" s="71">
        <v>182</v>
      </c>
      <c r="C23" s="74">
        <v>44005</v>
      </c>
      <c r="D23" s="77">
        <v>350000</v>
      </c>
      <c r="E23" s="74">
        <v>44687</v>
      </c>
      <c r="F23" s="80">
        <f>G23/H23*1000</f>
        <v>314207.23825937096</v>
      </c>
      <c r="G23" s="80">
        <v>145855</v>
      </c>
      <c r="H23" s="83">
        <v>464.2</v>
      </c>
      <c r="I23" s="86">
        <v>32159</v>
      </c>
      <c r="J23" s="89">
        <v>0</v>
      </c>
      <c r="K23" s="92">
        <f>D23-F23-I23</f>
        <v>3633.7617406290374</v>
      </c>
      <c r="L23" s="59">
        <f>K23/D23</f>
        <v>1.038217640179725E-2</v>
      </c>
      <c r="M23" s="63"/>
      <c r="N23" s="65" t="str">
        <f>IF(L23&lt;$M$5,"OK","NO")</f>
        <v>OK</v>
      </c>
    </row>
    <row r="24" spans="1:14" ht="24.75" customHeight="1" thickBot="1" x14ac:dyDescent="0.3">
      <c r="A24" s="70"/>
      <c r="B24" s="73"/>
      <c r="C24" s="76"/>
      <c r="D24" s="79"/>
      <c r="E24" s="76"/>
      <c r="F24" s="82"/>
      <c r="G24" s="82"/>
      <c r="H24" s="85" t="e">
        <f t="shared" ref="H24:H26" si="0">G24/F24*1000</f>
        <v>#DIV/0!</v>
      </c>
      <c r="I24" s="88"/>
      <c r="J24" s="91"/>
      <c r="K24" s="94"/>
      <c r="L24" s="61"/>
      <c r="M24" s="63"/>
      <c r="N24" s="67"/>
    </row>
    <row r="25" spans="1:14" x14ac:dyDescent="0.25">
      <c r="A25" s="68" t="s">
        <v>55</v>
      </c>
      <c r="B25" s="71">
        <v>183</v>
      </c>
      <c r="C25" s="74">
        <v>44005</v>
      </c>
      <c r="D25" s="77">
        <v>350000</v>
      </c>
      <c r="E25" s="74">
        <v>44692</v>
      </c>
      <c r="F25" s="80">
        <f>G25/H25*1000</f>
        <v>316895.5833546081</v>
      </c>
      <c r="G25" s="80">
        <v>124128</v>
      </c>
      <c r="H25" s="83">
        <v>391.7</v>
      </c>
      <c r="I25" s="86">
        <v>27589</v>
      </c>
      <c r="J25" s="89">
        <v>0</v>
      </c>
      <c r="K25" s="92">
        <f>D25-F25-I25</f>
        <v>5515.4166453919024</v>
      </c>
      <c r="L25" s="59">
        <f>K25/D25</f>
        <v>1.5758333272548292E-2</v>
      </c>
      <c r="M25" s="63"/>
      <c r="N25" s="65" t="str">
        <f>IF(L25&lt;$M$5,"OK","NO")</f>
        <v>OK</v>
      </c>
    </row>
    <row r="26" spans="1:14" ht="22.5" customHeight="1" thickBot="1" x14ac:dyDescent="0.3">
      <c r="A26" s="70"/>
      <c r="B26" s="73"/>
      <c r="C26" s="76"/>
      <c r="D26" s="79"/>
      <c r="E26" s="76"/>
      <c r="F26" s="82"/>
      <c r="G26" s="82"/>
      <c r="H26" s="85" t="e">
        <f t="shared" si="0"/>
        <v>#DIV/0!</v>
      </c>
      <c r="I26" s="88"/>
      <c r="J26" s="91"/>
      <c r="K26" s="94"/>
      <c r="L26" s="61"/>
      <c r="M26" s="63"/>
      <c r="N26" s="67"/>
    </row>
    <row r="27" spans="1:14" ht="33.75" customHeight="1" thickBot="1" x14ac:dyDescent="0.3">
      <c r="A27" s="7" t="s">
        <v>56</v>
      </c>
      <c r="B27" s="21">
        <v>188</v>
      </c>
      <c r="C27" s="20">
        <v>44090</v>
      </c>
      <c r="D27" s="9">
        <v>350000</v>
      </c>
      <c r="E27" s="2">
        <v>44710</v>
      </c>
      <c r="F27" s="8">
        <f t="shared" ref="F27:F29" si="1">G27/H27*1000</f>
        <v>306513.62105907558</v>
      </c>
      <c r="G27" s="8">
        <v>100138</v>
      </c>
      <c r="H27" s="30">
        <v>326.7</v>
      </c>
      <c r="I27" s="22">
        <v>40427</v>
      </c>
      <c r="J27" s="3">
        <v>0</v>
      </c>
      <c r="K27" s="10">
        <f>D27-F27-I27</f>
        <v>3059.37894092442</v>
      </c>
      <c r="L27" s="15">
        <f>K27/D27</f>
        <v>8.7410826883554862E-3</v>
      </c>
      <c r="M27" s="63"/>
      <c r="N27" s="18" t="str">
        <f>IF(L27&lt;$M$5,"OK","NO")</f>
        <v>OK</v>
      </c>
    </row>
    <row r="28" spans="1:14" ht="26.25" customHeight="1" thickBot="1" x14ac:dyDescent="0.3">
      <c r="A28" s="7" t="s">
        <v>57</v>
      </c>
      <c r="B28" s="21">
        <v>187</v>
      </c>
      <c r="C28" s="20">
        <v>44090</v>
      </c>
      <c r="D28" s="9">
        <v>350000</v>
      </c>
      <c r="E28" s="2">
        <v>44743</v>
      </c>
      <c r="F28" s="8">
        <f t="shared" si="1"/>
        <v>292452.71507016476</v>
      </c>
      <c r="G28" s="8">
        <v>95866</v>
      </c>
      <c r="H28" s="30">
        <v>327.8</v>
      </c>
      <c r="I28" s="22">
        <v>52000</v>
      </c>
      <c r="J28" s="3">
        <v>0</v>
      </c>
      <c r="K28" s="10">
        <f>D28-F28-I28</f>
        <v>5547.2849298352376</v>
      </c>
      <c r="L28" s="15">
        <f>K28/D28</f>
        <v>1.5849385513814963E-2</v>
      </c>
      <c r="M28" s="63"/>
      <c r="N28" s="18" t="str">
        <f>IF(L28&lt;$M$5,"OK","NO")</f>
        <v>OK</v>
      </c>
    </row>
    <row r="29" spans="1:14" ht="36.75" customHeight="1" thickBot="1" x14ac:dyDescent="0.3">
      <c r="A29" s="7" t="s">
        <v>58</v>
      </c>
      <c r="B29" s="21">
        <v>190</v>
      </c>
      <c r="C29" s="2">
        <v>44090</v>
      </c>
      <c r="D29" s="9">
        <v>326700</v>
      </c>
      <c r="E29" s="2">
        <v>44746</v>
      </c>
      <c r="F29" s="8">
        <f t="shared" si="1"/>
        <v>271034.98120844178</v>
      </c>
      <c r="G29" s="8">
        <v>93751</v>
      </c>
      <c r="H29" s="30">
        <v>345.9</v>
      </c>
      <c r="I29" s="22">
        <v>53000</v>
      </c>
      <c r="J29" s="3">
        <v>0</v>
      </c>
      <c r="K29" s="10">
        <f>D29-F29-I29</f>
        <v>2665.018791558221</v>
      </c>
      <c r="L29" s="15">
        <f>K29/D29</f>
        <v>8.1573884039125213E-3</v>
      </c>
      <c r="M29" s="64"/>
      <c r="N29" s="18" t="str">
        <f>IF(L29&lt;$M$5,"OK","NO")</f>
        <v>OK</v>
      </c>
    </row>
    <row r="30" spans="1:14" ht="35.1" customHeight="1" x14ac:dyDescent="0.25">
      <c r="A30" s="33"/>
      <c r="B30" s="34"/>
      <c r="C30" s="35"/>
      <c r="D30" s="36"/>
      <c r="E30" s="37"/>
      <c r="F30" s="36"/>
      <c r="G30" s="36"/>
      <c r="H30" s="38"/>
      <c r="I30" s="36"/>
      <c r="J30" s="36"/>
      <c r="K30" s="39"/>
      <c r="L30" s="40"/>
      <c r="M30" s="95"/>
      <c r="N30" s="40"/>
    </row>
    <row r="31" spans="1:14" ht="35.1" customHeight="1" x14ac:dyDescent="0.25">
      <c r="A31" s="33"/>
      <c r="B31" s="34"/>
      <c r="C31" s="35"/>
      <c r="D31" s="36"/>
      <c r="E31" s="37"/>
      <c r="F31" s="36"/>
      <c r="G31" s="36"/>
      <c r="H31" s="38"/>
      <c r="I31" s="36"/>
      <c r="J31" s="36"/>
      <c r="K31" s="39"/>
      <c r="L31" s="40"/>
      <c r="M31" s="95"/>
      <c r="N31" s="40"/>
    </row>
    <row r="32" spans="1:14" ht="24" customHeight="1" x14ac:dyDescent="0.25">
      <c r="A32" s="41"/>
      <c r="B32" s="42"/>
      <c r="C32" s="35"/>
      <c r="D32" s="36"/>
      <c r="E32" s="43"/>
      <c r="F32" s="36"/>
      <c r="G32" s="36"/>
      <c r="H32" s="44"/>
      <c r="I32" s="36"/>
      <c r="J32" s="36"/>
      <c r="K32" s="39"/>
      <c r="L32" s="40"/>
      <c r="M32" s="95"/>
      <c r="N32" s="40"/>
    </row>
    <row r="33" spans="1:14" ht="22.5" customHeight="1" x14ac:dyDescent="0.25">
      <c r="A33" s="41"/>
      <c r="B33" s="42"/>
      <c r="C33" s="35"/>
      <c r="D33" s="36"/>
      <c r="E33" s="43"/>
      <c r="F33" s="36"/>
      <c r="G33" s="36"/>
      <c r="H33" s="44"/>
      <c r="I33" s="36"/>
      <c r="J33" s="36"/>
      <c r="K33" s="39"/>
      <c r="L33" s="40"/>
      <c r="M33" s="95"/>
      <c r="N33" s="40"/>
    </row>
  </sheetData>
  <sheetProtection sheet="1" formatCells="0" formatColumns="0" formatRows="0" insertColumns="0" insertRows="0" insertHyperlinks="0" deleteColumns="0" deleteRows="0" sort="0" autoFilter="0" pivotTables="0"/>
  <mergeCells count="113">
    <mergeCell ref="B5:B7"/>
    <mergeCell ref="N11:N13"/>
    <mergeCell ref="A1:L1"/>
    <mergeCell ref="M1:N1"/>
    <mergeCell ref="A3:A4"/>
    <mergeCell ref="B3:D3"/>
    <mergeCell ref="E3:H3"/>
    <mergeCell ref="K3:L3"/>
    <mergeCell ref="M3:N3"/>
    <mergeCell ref="L5:L7"/>
    <mergeCell ref="M5:M29"/>
    <mergeCell ref="N5:N7"/>
    <mergeCell ref="A8:A10"/>
    <mergeCell ref="B8:B10"/>
    <mergeCell ref="C8:C10"/>
    <mergeCell ref="D8:D10"/>
    <mergeCell ref="E8:E10"/>
    <mergeCell ref="F8:F10"/>
    <mergeCell ref="F5:F7"/>
    <mergeCell ref="G5:G7"/>
    <mergeCell ref="H5:H7"/>
    <mergeCell ref="I5:I7"/>
    <mergeCell ref="J5:J7"/>
    <mergeCell ref="K5:K7"/>
    <mergeCell ref="A5:A7"/>
    <mergeCell ref="K17:K19"/>
    <mergeCell ref="L17:L19"/>
    <mergeCell ref="C5:C7"/>
    <mergeCell ref="D5:D7"/>
    <mergeCell ref="E5:E7"/>
    <mergeCell ref="N8:N10"/>
    <mergeCell ref="A11:A13"/>
    <mergeCell ref="B11:B13"/>
    <mergeCell ref="C11:C13"/>
    <mergeCell ref="D11:D13"/>
    <mergeCell ref="E11:E13"/>
    <mergeCell ref="F11:F13"/>
    <mergeCell ref="G11:G13"/>
    <mergeCell ref="H11:H13"/>
    <mergeCell ref="G8:G10"/>
    <mergeCell ref="H8:H10"/>
    <mergeCell ref="I8:I10"/>
    <mergeCell ref="J8:J10"/>
    <mergeCell ref="K8:K10"/>
    <mergeCell ref="L8:L10"/>
    <mergeCell ref="I11:I13"/>
    <mergeCell ref="J11:J13"/>
    <mergeCell ref="K11:K13"/>
    <mergeCell ref="L11:L13"/>
    <mergeCell ref="G17:G19"/>
    <mergeCell ref="H17:H19"/>
    <mergeCell ref="A14:A16"/>
    <mergeCell ref="B14:B16"/>
    <mergeCell ref="C14:C16"/>
    <mergeCell ref="D14:D16"/>
    <mergeCell ref="K14:K16"/>
    <mergeCell ref="L14:L16"/>
    <mergeCell ref="N14:N16"/>
    <mergeCell ref="A17:A19"/>
    <mergeCell ref="B17:B19"/>
    <mergeCell ref="C17:C19"/>
    <mergeCell ref="D17:D19"/>
    <mergeCell ref="E17:E19"/>
    <mergeCell ref="F17:F19"/>
    <mergeCell ref="E14:E16"/>
    <mergeCell ref="F14:F16"/>
    <mergeCell ref="G14:G16"/>
    <mergeCell ref="H14:H16"/>
    <mergeCell ref="I14:I16"/>
    <mergeCell ref="J14:J16"/>
    <mergeCell ref="N17:N19"/>
    <mergeCell ref="I17:I19"/>
    <mergeCell ref="J17:J19"/>
    <mergeCell ref="I20:I21"/>
    <mergeCell ref="J20:J21"/>
    <mergeCell ref="K20:K21"/>
    <mergeCell ref="L20:L21"/>
    <mergeCell ref="N20:N21"/>
    <mergeCell ref="A23:A24"/>
    <mergeCell ref="B23:B24"/>
    <mergeCell ref="C23:C24"/>
    <mergeCell ref="D23:D24"/>
    <mergeCell ref="A20:A21"/>
    <mergeCell ref="B20:B21"/>
    <mergeCell ref="C20:C21"/>
    <mergeCell ref="D20:D21"/>
    <mergeCell ref="E20:E21"/>
    <mergeCell ref="F20:F21"/>
    <mergeCell ref="G20:G21"/>
    <mergeCell ref="H20:H21"/>
    <mergeCell ref="A25:A26"/>
    <mergeCell ref="B25:B26"/>
    <mergeCell ref="C25:C26"/>
    <mergeCell ref="D25:D26"/>
    <mergeCell ref="E25:E26"/>
    <mergeCell ref="F25:F26"/>
    <mergeCell ref="E23:E24"/>
    <mergeCell ref="F23:F24"/>
    <mergeCell ref="N25:N26"/>
    <mergeCell ref="N23:N24"/>
    <mergeCell ref="M30:M33"/>
    <mergeCell ref="G25:G26"/>
    <mergeCell ref="H25:H26"/>
    <mergeCell ref="I25:I26"/>
    <mergeCell ref="J25:J26"/>
    <mergeCell ref="K25:K26"/>
    <mergeCell ref="L25:L26"/>
    <mergeCell ref="K23:K24"/>
    <mergeCell ref="L23:L24"/>
    <mergeCell ref="G23:G24"/>
    <mergeCell ref="H23:H24"/>
    <mergeCell ref="I23:I24"/>
    <mergeCell ref="J23:J24"/>
  </mergeCells>
  <conditionalFormatting sqref="N5:N33">
    <cfRule type="containsText" dxfId="3" priority="4" operator="containsText" text="OK">
      <formula>NOT(ISERROR(SEARCH("OK",N5)))</formula>
    </cfRule>
  </conditionalFormatting>
  <conditionalFormatting sqref="N29:N33">
    <cfRule type="containsText" dxfId="2" priority="3" operator="containsText" text="OK">
      <formula>NOT(ISERROR(SEARCH("OK",N29)))</formula>
    </cfRule>
  </conditionalFormatting>
  <conditionalFormatting sqref="N5:N33">
    <cfRule type="containsText" dxfId="1" priority="1" operator="containsText" text="OK">
      <formula>NOT(ISERROR(SEARCH("OK",N5)))</formula>
    </cfRule>
    <cfRule type="containsText" dxfId="0" priority="2" operator="containsText" text="OK">
      <formula>NOT(ISERROR(SEARCH("OK",N5)))</formula>
    </cfRule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2022-08-29T08:21:36Z</dcterms:modified>
</cp:coreProperties>
</file>